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F76D" lockStructure="1"/>
  <bookViews>
    <workbookView xWindow="360" yWindow="20" windowWidth="11340" windowHeight="6540"/>
  </bookViews>
  <sheets>
    <sheet name="KPI Weights" sheetId="18" r:id="rId1"/>
    <sheet name="Monetary Achievement" sheetId="14" r:id="rId2"/>
    <sheet name="Percentage Variance" sheetId="4" r:id="rId3"/>
    <sheet name="Quantities" sheetId="15" r:id="rId4"/>
    <sheet name="Cust Satisfaction" sheetId="2" r:id="rId5"/>
    <sheet name="Cust Conversion Rate" sheetId="11" r:id="rId6"/>
    <sheet name="Cust Database Growth" sheetId="6" r:id="rId7"/>
    <sheet name="Customer Retention" sheetId="9" r:id="rId8"/>
    <sheet name="Shrinkage" sheetId="10" r:id="rId9"/>
  </sheets>
  <calcPr calcId="145621"/>
</workbook>
</file>

<file path=xl/calcChain.xml><?xml version="1.0" encoding="utf-8"?>
<calcChain xmlns="http://schemas.openxmlformats.org/spreadsheetml/2006/main">
  <c r="D20" i="18" l="1"/>
  <c r="D12" i="10"/>
  <c r="D13" i="10" s="1"/>
  <c r="E14" i="10" s="1"/>
  <c r="D14" i="10"/>
  <c r="D15" i="10" s="1"/>
  <c r="D12" i="9"/>
  <c r="D10" i="9" s="1"/>
  <c r="E11" i="9" s="1"/>
  <c r="D12" i="11"/>
  <c r="D14" i="11" s="1"/>
  <c r="D15" i="11" s="1"/>
  <c r="D12" i="15"/>
  <c r="D14" i="15" s="1"/>
  <c r="D15" i="15" s="1"/>
  <c r="D14" i="4"/>
  <c r="D15" i="4" s="1"/>
  <c r="D11" i="14"/>
  <c r="D12" i="14" s="1"/>
  <c r="E13" i="14" s="1"/>
  <c r="D13" i="14"/>
  <c r="D14" i="14" s="1"/>
  <c r="E13" i="9"/>
  <c r="D10" i="11"/>
  <c r="E11" i="11"/>
  <c r="E13" i="11"/>
  <c r="D13" i="11"/>
  <c r="E14" i="11" s="1"/>
  <c r="D11" i="11"/>
  <c r="E12" i="11" s="1"/>
  <c r="E11" i="2"/>
  <c r="D10" i="15"/>
  <c r="E11" i="15" s="1"/>
  <c r="D11" i="15"/>
  <c r="E12" i="15" s="1"/>
  <c r="D13" i="4"/>
  <c r="E14" i="4" s="1"/>
  <c r="D10" i="4"/>
  <c r="E11" i="4" s="1"/>
  <c r="D11" i="4"/>
  <c r="E12" i="4" s="1"/>
  <c r="E12" i="14"/>
  <c r="D9" i="14"/>
  <c r="E10" i="14"/>
  <c r="D10" i="14"/>
  <c r="E11" i="14" s="1"/>
  <c r="D10" i="2"/>
  <c r="D13" i="2" s="1"/>
  <c r="E14" i="2" s="1"/>
  <c r="D12" i="2"/>
  <c r="E13" i="2" s="1"/>
  <c r="D12" i="6"/>
  <c r="D14" i="6" s="1"/>
  <c r="D15" i="6" s="1"/>
  <c r="D12" i="4"/>
  <c r="E13" i="4" s="1"/>
  <c r="D14" i="2"/>
  <c r="D15" i="2"/>
  <c r="D11" i="10" l="1"/>
  <c r="E12" i="10" s="1"/>
  <c r="D10" i="10"/>
  <c r="E11" i="10" s="1"/>
  <c r="E13" i="6"/>
  <c r="D11" i="6"/>
  <c r="E12" i="6" s="1"/>
  <c r="D14" i="9"/>
  <c r="D15" i="9" s="1"/>
  <c r="D13" i="9"/>
  <c r="E14" i="9" s="1"/>
  <c r="D10" i="6"/>
  <c r="E11" i="6" s="1"/>
  <c r="D13" i="6"/>
  <c r="E14" i="6" s="1"/>
  <c r="E13" i="15"/>
  <c r="D13" i="15"/>
  <c r="E14" i="15" s="1"/>
  <c r="D11" i="2"/>
  <c r="E12" i="2" s="1"/>
  <c r="D11" i="9"/>
  <c r="E12" i="9" s="1"/>
  <c r="E13" i="10"/>
</calcChain>
</file>

<file path=xl/comments1.xml><?xml version="1.0" encoding="utf-8"?>
<comments xmlns="http://schemas.openxmlformats.org/spreadsheetml/2006/main">
  <authors>
    <author>William Gresse, Performance Associates Ltd</author>
  </authors>
  <commentList>
    <comment ref="D20" authorId="0">
      <text>
        <r>
          <rPr>
            <b/>
            <sz val="8"/>
            <color indexed="81"/>
            <rFont val="Tahoma"/>
          </rPr>
          <t>To add up to 100, irresp of number of KPI's/Obj or Competencies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(level 3) that you would be happy with if achieved.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</rPr>
          <t xml:space="preserve">On Target/Standard should be ZERO and cannot be changed.
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(level 3) that you would be happy with if achieved.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</text>
    </comment>
  </commentList>
</comments>
</file>

<file path=xl/comments5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Level 5 is 100%, the maximum achievable, and cannot be changed.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1,2,3 &amp; 4. Change % until satisfied with level 1 and especially 3.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percentage (level 3) that you would be happy with if achieved.</t>
        </r>
        <r>
          <rPr>
            <sz val="8"/>
            <color indexed="81"/>
            <rFont val="Tahoma"/>
          </rPr>
          <t xml:space="preserve">
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percentage (level 3) that you would be happy with if achieved.</t>
        </r>
        <r>
          <rPr>
            <sz val="8"/>
            <color indexed="81"/>
            <rFont val="Tahoma"/>
          </rPr>
          <t xml:space="preserve">
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percentage (level 3) that you would be happy with if achieved.</t>
        </r>
        <r>
          <rPr>
            <sz val="8"/>
            <color indexed="81"/>
            <rFont val="Tahoma"/>
          </rPr>
          <t xml:space="preserve">
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WILLEM GRESSE</author>
  </authors>
  <commentList>
    <comment ref="D4" authorId="0">
      <text>
        <r>
          <rPr>
            <sz val="8"/>
            <color indexed="81"/>
            <rFont val="Tahoma"/>
            <family val="2"/>
          </rPr>
          <t>Enter target percentage (level 3) that you would be happy with if achieved.</t>
        </r>
      </text>
    </comment>
    <comment ref="D5" authorId="0">
      <text>
        <r>
          <rPr>
            <sz val="8"/>
            <color indexed="81"/>
            <rFont val="Tahoma"/>
            <family val="2"/>
          </rPr>
          <t>Enter a % to calculate levels 1,2,4 &amp; 5. Change % until satisfied with levels 1 and 5.</t>
        </r>
      </text>
    </comment>
  </commentList>
</comments>
</file>

<file path=xl/sharedStrings.xml><?xml version="1.0" encoding="utf-8"?>
<sst xmlns="http://schemas.openxmlformats.org/spreadsheetml/2006/main" count="195" uniqueCount="48">
  <si>
    <t>RATING</t>
  </si>
  <si>
    <t>Above Target/Standard</t>
  </si>
  <si>
    <t>Below Target/Standard</t>
  </si>
  <si>
    <t>Significantly Below Target/Standard</t>
  </si>
  <si>
    <t>Percentage deviation from Level 3</t>
  </si>
  <si>
    <t>On Target/Standard (100%)</t>
  </si>
  <si>
    <t>Level 5 performance</t>
  </si>
  <si>
    <t>Percentage deviation from Level 5</t>
  </si>
  <si>
    <t>Acceptable Target/Standard</t>
  </si>
  <si>
    <t>Red = minus</t>
  </si>
  <si>
    <t>Put cursor over red-flagged cells to read notes</t>
  </si>
  <si>
    <t>Designed by William Gresse</t>
  </si>
  <si>
    <t>Performance Associates Ltd</t>
  </si>
  <si>
    <t>www.performanceassociates.co.nz</t>
  </si>
  <si>
    <t>Mob: 021 135 2962</t>
  </si>
  <si>
    <t>WEIGHTS</t>
  </si>
  <si>
    <t>To add up to 100</t>
  </si>
  <si>
    <t>TOTAL</t>
  </si>
  <si>
    <t>Significantly Above Target/Standard</t>
  </si>
  <si>
    <t>and more</t>
  </si>
  <si>
    <t>SUB-SCALES</t>
  </si>
  <si>
    <t>info@appraisal-smart.com</t>
  </si>
  <si>
    <t>www.appraisal-smart.com</t>
  </si>
  <si>
    <t>Objectives / KPI's / Competencies</t>
  </si>
  <si>
    <t>From</t>
  </si>
  <si>
    <t>To</t>
  </si>
  <si>
    <t>PERCENTAGE VARIANCE CALCULATOR</t>
  </si>
  <si>
    <t>CUSTOMER SATISFACTION CALCULATOR</t>
  </si>
  <si>
    <t>CUSTOMER CONVERSION RATE CALCULATOR</t>
  </si>
  <si>
    <t>CUSTOMER DATABASE GROWTH CALCULATOR</t>
  </si>
  <si>
    <t>or more</t>
  </si>
  <si>
    <t>CUSTOMER RETENTION CALCULATOR</t>
  </si>
  <si>
    <t>Acceptable Level</t>
  </si>
  <si>
    <t>SHRINKAGE CALCULATOR</t>
  </si>
  <si>
    <t>No</t>
  </si>
  <si>
    <t>Try to limit to 5-15 Measures in all, with around 7 or 8 being the ideal</t>
  </si>
  <si>
    <t>All Currencies</t>
  </si>
  <si>
    <t>e.g. Sales Targets</t>
  </si>
  <si>
    <t>%</t>
  </si>
  <si>
    <t>Objective</t>
  </si>
  <si>
    <t>Competency</t>
  </si>
  <si>
    <t>KPI</t>
  </si>
  <si>
    <t>Importance Weight Calculator</t>
  </si>
  <si>
    <t>or less</t>
  </si>
  <si>
    <t>N/A</t>
  </si>
  <si>
    <t>Level 3 performance</t>
  </si>
  <si>
    <t>QUANTITY CALCULATOR (any "Quantifiable" KPI)</t>
  </si>
  <si>
    <t>MONETARY ACHIEVEMENT CALCULATOR (e.g.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</si>
</sst>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 ;[Red]\-#,##0\ 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color indexed="81"/>
      <name val="Tahoma"/>
    </font>
    <font>
      <sz val="8"/>
      <color indexed="81"/>
      <name val="Tahoma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sz val="8"/>
      <color indexed="9"/>
      <name val="Arial"/>
      <family val="2"/>
    </font>
    <font>
      <sz val="8"/>
      <name val="Arial Black"/>
      <family val="2"/>
    </font>
    <font>
      <b/>
      <sz val="10"/>
      <color indexed="12"/>
      <name val="Arial"/>
      <family val="2"/>
    </font>
    <font>
      <sz val="8"/>
      <name val="Arial"/>
    </font>
    <font>
      <b/>
      <sz val="11"/>
      <name val="Arial"/>
      <family val="2"/>
    </font>
    <font>
      <b/>
      <sz val="8"/>
      <color indexed="81"/>
      <name val="Tahoma"/>
    </font>
    <font>
      <u/>
      <sz val="10"/>
      <color indexed="12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0"/>
      <color indexed="43"/>
      <name val="Arial"/>
      <family val="2"/>
    </font>
    <font>
      <b/>
      <sz val="18"/>
      <color indexed="12"/>
      <name val="Arial"/>
      <family val="2"/>
    </font>
    <font>
      <sz val="10"/>
      <color indexed="43"/>
      <name val="Arial"/>
    </font>
    <font>
      <b/>
      <sz val="16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9" fontId="3" fillId="3" borderId="2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2" borderId="1" xfId="0" applyFont="1" applyFill="1" applyBorder="1" applyAlignment="1"/>
    <xf numFmtId="164" fontId="2" fillId="4" borderId="1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" fontId="0" fillId="4" borderId="1" xfId="0" applyNumberFormat="1" applyFill="1" applyBorder="1" applyAlignment="1">
      <alignment horizontal="center"/>
    </xf>
    <xf numFmtId="0" fontId="11" fillId="0" borderId="0" xfId="0" applyFont="1"/>
    <xf numFmtId="1" fontId="3" fillId="0" borderId="2" xfId="0" applyNumberFormat="1" applyFont="1" applyBorder="1" applyAlignment="1" applyProtection="1">
      <alignment horizontal="center"/>
      <protection locked="0"/>
    </xf>
    <xf numFmtId="9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17" fillId="0" borderId="0" xfId="0" applyFont="1" applyFill="1" applyBorder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15" fillId="0" borderId="0" xfId="1" applyAlignment="1" applyProtection="1"/>
    <xf numFmtId="0" fontId="3" fillId="2" borderId="2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Fill="1"/>
    <xf numFmtId="3" fontId="0" fillId="4" borderId="1" xfId="0" applyNumberForma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7" fillId="4" borderId="1" xfId="0" applyNumberFormat="1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3" fontId="0" fillId="4" borderId="7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" fontId="1" fillId="6" borderId="10" xfId="0" applyNumberFormat="1" applyFon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7" fillId="4" borderId="7" xfId="0" applyNumberFormat="1" applyFont="1" applyFill="1" applyBorder="1" applyAlignment="1">
      <alignment horizontal="center"/>
    </xf>
    <xf numFmtId="9" fontId="0" fillId="4" borderId="6" xfId="0" applyNumberFormat="1" applyFill="1" applyBorder="1" applyAlignment="1">
      <alignment horizontal="center"/>
    </xf>
    <xf numFmtId="9" fontId="7" fillId="4" borderId="6" xfId="0" applyNumberFormat="1" applyFont="1" applyFill="1" applyBorder="1" applyAlignment="1">
      <alignment horizontal="center"/>
    </xf>
    <xf numFmtId="9" fontId="1" fillId="6" borderId="9" xfId="0" applyNumberFormat="1" applyFont="1" applyFill="1" applyBorder="1" applyAlignment="1">
      <alignment horizontal="center"/>
    </xf>
    <xf numFmtId="9" fontId="1" fillId="6" borderId="10" xfId="0" applyNumberFormat="1" applyFon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" fillId="7" borderId="1" xfId="0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9" fontId="7" fillId="7" borderId="1" xfId="0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9" fontId="20" fillId="5" borderId="1" xfId="0" applyNumberFormat="1" applyFont="1" applyFill="1" applyBorder="1" applyAlignment="1">
      <alignment horizontal="center"/>
    </xf>
    <xf numFmtId="0" fontId="16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16" fillId="8" borderId="2" xfId="0" applyFont="1" applyFill="1" applyBorder="1" applyAlignment="1" applyProtection="1">
      <alignment horizontal="center"/>
      <protection hidden="1"/>
    </xf>
    <xf numFmtId="1" fontId="0" fillId="7" borderId="1" xfId="0" applyNumberForma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5" fillId="2" borderId="11" xfId="1" applyFill="1" applyBorder="1" applyAlignment="1" applyProtection="1">
      <alignment horizontal="center"/>
      <protection locked="0"/>
    </xf>
    <xf numFmtId="0" fontId="15" fillId="2" borderId="12" xfId="1" applyFill="1" applyBorder="1" applyAlignment="1" applyProtection="1">
      <alignment horizontal="center"/>
      <protection locked="0"/>
    </xf>
    <xf numFmtId="0" fontId="15" fillId="2" borderId="13" xfId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95250</xdr:rowOff>
    </xdr:from>
    <xdr:to>
      <xdr:col>9</xdr:col>
      <xdr:colOff>352425</xdr:colOff>
      <xdr:row>5</xdr:row>
      <xdr:rowOff>28575</xdr:rowOff>
    </xdr:to>
    <xdr:pic>
      <xdr:nvPicPr>
        <xdr:cNvPr id="19460" name="Picture 2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257175"/>
          <a:ext cx="2209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152400</xdr:rowOff>
    </xdr:from>
    <xdr:to>
      <xdr:col>10</xdr:col>
      <xdr:colOff>390525</xdr:colOff>
      <xdr:row>4</xdr:row>
      <xdr:rowOff>133350</xdr:rowOff>
    </xdr:to>
    <xdr:pic>
      <xdr:nvPicPr>
        <xdr:cNvPr id="14341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52400"/>
          <a:ext cx="2209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142875</xdr:rowOff>
    </xdr:from>
    <xdr:to>
      <xdr:col>10</xdr:col>
      <xdr:colOff>381000</xdr:colOff>
      <xdr:row>4</xdr:row>
      <xdr:rowOff>123825</xdr:rowOff>
    </xdr:to>
    <xdr:pic>
      <xdr:nvPicPr>
        <xdr:cNvPr id="12293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42875"/>
          <a:ext cx="2209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</xdr:row>
      <xdr:rowOff>161925</xdr:rowOff>
    </xdr:from>
    <xdr:to>
      <xdr:col>10</xdr:col>
      <xdr:colOff>390525</xdr:colOff>
      <xdr:row>5</xdr:row>
      <xdr:rowOff>114300</xdr:rowOff>
    </xdr:to>
    <xdr:pic>
      <xdr:nvPicPr>
        <xdr:cNvPr id="15365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323850"/>
          <a:ext cx="2209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114300</xdr:rowOff>
    </xdr:from>
    <xdr:to>
      <xdr:col>10</xdr:col>
      <xdr:colOff>428625</xdr:colOff>
      <xdr:row>4</xdr:row>
      <xdr:rowOff>133350</xdr:rowOff>
    </xdr:to>
    <xdr:pic>
      <xdr:nvPicPr>
        <xdr:cNvPr id="2053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4300"/>
          <a:ext cx="2209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76200</xdr:rowOff>
    </xdr:from>
    <xdr:to>
      <xdr:col>10</xdr:col>
      <xdr:colOff>352425</xdr:colOff>
      <xdr:row>4</xdr:row>
      <xdr:rowOff>123825</xdr:rowOff>
    </xdr:to>
    <xdr:pic>
      <xdr:nvPicPr>
        <xdr:cNvPr id="4101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76200"/>
          <a:ext cx="2209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57150</xdr:rowOff>
    </xdr:from>
    <xdr:to>
      <xdr:col>10</xdr:col>
      <xdr:colOff>400050</xdr:colOff>
      <xdr:row>4</xdr:row>
      <xdr:rowOff>76200</xdr:rowOff>
    </xdr:to>
    <xdr:pic>
      <xdr:nvPicPr>
        <xdr:cNvPr id="7173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57150"/>
          <a:ext cx="2209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</xdr:row>
      <xdr:rowOff>47625</xdr:rowOff>
    </xdr:from>
    <xdr:to>
      <xdr:col>10</xdr:col>
      <xdr:colOff>361950</xdr:colOff>
      <xdr:row>4</xdr:row>
      <xdr:rowOff>190500</xdr:rowOff>
    </xdr:to>
    <xdr:pic>
      <xdr:nvPicPr>
        <xdr:cNvPr id="9221" name="Picture 3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9550"/>
          <a:ext cx="2209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0</xdr:rowOff>
    </xdr:from>
    <xdr:to>
      <xdr:col>10</xdr:col>
      <xdr:colOff>304800</xdr:colOff>
      <xdr:row>4</xdr:row>
      <xdr:rowOff>142875</xdr:rowOff>
    </xdr:to>
    <xdr:pic>
      <xdr:nvPicPr>
        <xdr:cNvPr id="11270" name="Picture 4" descr="AS_Logo_sm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61925"/>
          <a:ext cx="2209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4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5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6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7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7.v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8.vm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praisal-smart.com/" TargetMode="External"/><Relationship Id="rId7" Type="http://schemas.openxmlformats.org/officeDocument/2006/relationships/comments" Target="../comments9.xml"/><Relationship Id="rId2" Type="http://schemas.openxmlformats.org/officeDocument/2006/relationships/hyperlink" Target="mailto:info@appraisal-smart.com" TargetMode="External"/><Relationship Id="rId1" Type="http://schemas.openxmlformats.org/officeDocument/2006/relationships/hyperlink" Target="http://www.appraisal-smart.com/" TargetMode="External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4"/>
  <sheetViews>
    <sheetView tabSelected="1" workbookViewId="0">
      <selection activeCell="C15" sqref="C15"/>
    </sheetView>
  </sheetViews>
  <sheetFormatPr defaultRowHeight="12.5" x14ac:dyDescent="0.25"/>
  <cols>
    <col min="2" max="2" width="7" style="42" customWidth="1"/>
    <col min="3" max="3" width="42" customWidth="1"/>
    <col min="4" max="4" width="15" customWidth="1"/>
    <col min="7" max="9" width="7.81640625" customWidth="1"/>
  </cols>
  <sheetData>
    <row r="2" spans="2:10" ht="20" x14ac:dyDescent="0.4">
      <c r="B2" s="83" t="s">
        <v>42</v>
      </c>
    </row>
    <row r="3" spans="2:10" ht="13" thickBot="1" x14ac:dyDescent="0.3"/>
    <row r="4" spans="2:10" ht="16" thickBot="1" x14ac:dyDescent="0.4">
      <c r="B4" s="30" t="s">
        <v>34</v>
      </c>
      <c r="C4" s="30" t="s">
        <v>23</v>
      </c>
      <c r="D4" s="24" t="s">
        <v>15</v>
      </c>
    </row>
    <row r="5" spans="2:10" ht="13" x14ac:dyDescent="0.3">
      <c r="B5" s="43">
        <v>1</v>
      </c>
      <c r="C5" s="34" t="s">
        <v>41</v>
      </c>
      <c r="D5" s="25">
        <v>20</v>
      </c>
    </row>
    <row r="6" spans="2:10" ht="13" x14ac:dyDescent="0.3">
      <c r="B6" s="44">
        <v>2</v>
      </c>
      <c r="C6" s="35" t="s">
        <v>41</v>
      </c>
      <c r="D6" s="26">
        <v>15</v>
      </c>
      <c r="G6" s="1"/>
    </row>
    <row r="7" spans="2:10" ht="13" x14ac:dyDescent="0.3">
      <c r="B7" s="44">
        <v>3</v>
      </c>
      <c r="C7" s="35" t="s">
        <v>41</v>
      </c>
      <c r="D7" s="26">
        <v>0</v>
      </c>
      <c r="G7" s="23" t="s">
        <v>22</v>
      </c>
    </row>
    <row r="8" spans="2:10" ht="13.5" thickBot="1" x14ac:dyDescent="0.35">
      <c r="B8" s="44">
        <v>4</v>
      </c>
      <c r="C8" s="35" t="s">
        <v>41</v>
      </c>
      <c r="D8" s="26">
        <v>0</v>
      </c>
    </row>
    <row r="9" spans="2:10" ht="13.5" thickBot="1" x14ac:dyDescent="0.35">
      <c r="B9" s="44">
        <v>5</v>
      </c>
      <c r="C9" s="35" t="s">
        <v>41</v>
      </c>
      <c r="D9" s="26">
        <v>10</v>
      </c>
      <c r="F9" s="21"/>
      <c r="G9" s="88" t="s">
        <v>22</v>
      </c>
      <c r="H9" s="89"/>
      <c r="I9" s="90"/>
      <c r="J9" s="21"/>
    </row>
    <row r="10" spans="2:10" ht="13.5" thickBot="1" x14ac:dyDescent="0.35">
      <c r="B10" s="44">
        <v>6</v>
      </c>
      <c r="C10" s="35" t="s">
        <v>39</v>
      </c>
      <c r="D10" s="26">
        <v>5</v>
      </c>
    </row>
    <row r="11" spans="2:10" ht="13.5" thickBot="1" x14ac:dyDescent="0.35">
      <c r="B11" s="44">
        <v>7</v>
      </c>
      <c r="C11" s="35" t="s">
        <v>39</v>
      </c>
      <c r="D11" s="26">
        <v>13</v>
      </c>
      <c r="F11" s="21"/>
      <c r="G11" s="88" t="s">
        <v>21</v>
      </c>
      <c r="H11" s="89"/>
      <c r="I11" s="90"/>
      <c r="J11" s="21"/>
    </row>
    <row r="12" spans="2:10" ht="13" x14ac:dyDescent="0.3">
      <c r="B12" s="44">
        <v>8</v>
      </c>
      <c r="C12" s="35" t="s">
        <v>39</v>
      </c>
      <c r="D12" s="26">
        <v>6</v>
      </c>
    </row>
    <row r="13" spans="2:10" ht="13" x14ac:dyDescent="0.3">
      <c r="B13" s="44">
        <v>9</v>
      </c>
      <c r="C13" s="35" t="s">
        <v>39</v>
      </c>
      <c r="D13" s="26">
        <v>8</v>
      </c>
    </row>
    <row r="14" spans="2:10" ht="13" x14ac:dyDescent="0.3">
      <c r="B14" s="44">
        <v>10</v>
      </c>
      <c r="C14" s="35" t="s">
        <v>39</v>
      </c>
      <c r="D14" s="26">
        <v>5</v>
      </c>
    </row>
    <row r="15" spans="2:10" ht="13" x14ac:dyDescent="0.3">
      <c r="B15" s="44">
        <v>11</v>
      </c>
      <c r="C15" s="35" t="s">
        <v>40</v>
      </c>
      <c r="D15" s="26">
        <v>5</v>
      </c>
    </row>
    <row r="16" spans="2:10" ht="13" x14ac:dyDescent="0.3">
      <c r="B16" s="44">
        <v>12</v>
      </c>
      <c r="C16" s="35" t="s">
        <v>40</v>
      </c>
      <c r="D16" s="26">
        <v>8</v>
      </c>
    </row>
    <row r="17" spans="2:5" ht="13" x14ac:dyDescent="0.3">
      <c r="B17" s="44">
        <v>13</v>
      </c>
      <c r="C17" s="35" t="s">
        <v>40</v>
      </c>
      <c r="D17" s="26">
        <v>5</v>
      </c>
    </row>
    <row r="18" spans="2:5" ht="13" x14ac:dyDescent="0.3">
      <c r="B18" s="44">
        <v>14</v>
      </c>
      <c r="C18" s="35" t="s">
        <v>40</v>
      </c>
      <c r="D18" s="26">
        <v>0</v>
      </c>
    </row>
    <row r="19" spans="2:5" ht="13.5" thickBot="1" x14ac:dyDescent="0.35">
      <c r="B19" s="45">
        <v>15</v>
      </c>
      <c r="C19" s="36" t="s">
        <v>40</v>
      </c>
      <c r="D19" s="27">
        <v>0</v>
      </c>
    </row>
    <row r="20" spans="2:5" ht="20.5" thickBot="1" x14ac:dyDescent="0.45">
      <c r="C20" s="20" t="s">
        <v>17</v>
      </c>
      <c r="D20" s="85">
        <f>SUM(D5:D19)</f>
        <v>100</v>
      </c>
      <c r="E20" s="19" t="s">
        <v>16</v>
      </c>
    </row>
    <row r="22" spans="2:5" ht="13" x14ac:dyDescent="0.3">
      <c r="B22" s="14" t="s">
        <v>10</v>
      </c>
    </row>
    <row r="24" spans="2:5" x14ac:dyDescent="0.25">
      <c r="B24" t="s">
        <v>35</v>
      </c>
    </row>
  </sheetData>
  <sheetProtection password="F76D" sheet="1" objects="1" scenarios="1" selectLockedCells="1"/>
  <mergeCells count="2">
    <mergeCell ref="G9:I9"/>
    <mergeCell ref="G11:I11"/>
  </mergeCells>
  <phoneticPr fontId="12" type="noConversion"/>
  <hyperlinks>
    <hyperlink ref="G9" r:id="rId1"/>
    <hyperlink ref="G11" r:id="rId2"/>
    <hyperlink ref="G7" r:id="rId3"/>
  </hyperlinks>
  <pageMargins left="0.75" right="0.75" top="1" bottom="1" header="0.5" footer="0.5"/>
  <pageSetup paperSize="9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1"/>
  <sheetViews>
    <sheetView workbookViewId="0">
      <selection activeCell="J21" sqref="J21"/>
    </sheetView>
  </sheetViews>
  <sheetFormatPr defaultRowHeight="12.5" x14ac:dyDescent="0.25"/>
  <cols>
    <col min="1" max="1" width="3.1796875" customWidth="1"/>
    <col min="2" max="2" width="34" customWidth="1"/>
    <col min="3" max="3" width="8.54296875" customWidth="1"/>
    <col min="4" max="4" width="15.1796875" customWidth="1"/>
    <col min="5" max="5" width="11.54296875" customWidth="1"/>
    <col min="8" max="10" width="7.7265625" customWidth="1"/>
  </cols>
  <sheetData>
    <row r="1" spans="2:13" ht="13" x14ac:dyDescent="0.3">
      <c r="B1" s="10"/>
    </row>
    <row r="2" spans="2:13" ht="20" x14ac:dyDescent="0.4">
      <c r="B2" s="84" t="s">
        <v>47</v>
      </c>
    </row>
    <row r="3" spans="2:13" ht="13" thickBot="1" x14ac:dyDescent="0.3"/>
    <row r="4" spans="2:13" ht="17.25" customHeight="1" thickBot="1" x14ac:dyDescent="0.35">
      <c r="C4" s="4" t="s">
        <v>45</v>
      </c>
      <c r="D4" s="37">
        <v>5000</v>
      </c>
      <c r="E4" s="14" t="s">
        <v>36</v>
      </c>
    </row>
    <row r="5" spans="2:13" ht="18" customHeight="1" thickBot="1" x14ac:dyDescent="0.4">
      <c r="C5" s="4" t="s">
        <v>4</v>
      </c>
      <c r="D5" s="15">
        <v>10</v>
      </c>
      <c r="E5" s="19" t="s">
        <v>38</v>
      </c>
      <c r="H5" s="1"/>
      <c r="K5" s="28"/>
      <c r="L5" s="28"/>
      <c r="M5" s="28"/>
    </row>
    <row r="6" spans="2:13" ht="13" thickBot="1" x14ac:dyDescent="0.3">
      <c r="H6" s="23" t="s">
        <v>22</v>
      </c>
      <c r="K6" s="28"/>
      <c r="L6" s="28"/>
      <c r="M6" s="28"/>
    </row>
    <row r="7" spans="2:13" ht="13.5" thickBot="1" x14ac:dyDescent="0.35">
      <c r="D7" s="91" t="s">
        <v>20</v>
      </c>
      <c r="E7" s="92"/>
      <c r="K7" s="28"/>
      <c r="L7" s="28"/>
      <c r="M7" s="28"/>
    </row>
    <row r="8" spans="2:13" ht="13.5" thickBot="1" x14ac:dyDescent="0.35">
      <c r="C8" s="2" t="s">
        <v>0</v>
      </c>
      <c r="D8" s="31" t="s">
        <v>24</v>
      </c>
      <c r="E8" s="31" t="s">
        <v>25</v>
      </c>
      <c r="H8" s="88" t="s">
        <v>22</v>
      </c>
      <c r="I8" s="89"/>
      <c r="J8" s="90"/>
      <c r="K8" s="28"/>
      <c r="L8" s="28"/>
      <c r="M8" s="28"/>
    </row>
    <row r="9" spans="2:13" ht="13.5" thickBot="1" x14ac:dyDescent="0.35">
      <c r="B9" s="22" t="s">
        <v>18</v>
      </c>
      <c r="C9" s="2">
        <v>5</v>
      </c>
      <c r="D9" s="29">
        <f>+D11*(100+(D5*2))%</f>
        <v>6000</v>
      </c>
      <c r="E9" s="29" t="s">
        <v>19</v>
      </c>
      <c r="K9" s="28"/>
      <c r="L9" s="28"/>
      <c r="M9" s="28"/>
    </row>
    <row r="10" spans="2:13" ht="13.5" thickBot="1" x14ac:dyDescent="0.35">
      <c r="B10" s="22" t="s">
        <v>1</v>
      </c>
      <c r="C10" s="46">
        <v>4</v>
      </c>
      <c r="D10" s="47">
        <f>+D11*(100+D5)%</f>
        <v>5500</v>
      </c>
      <c r="E10" s="47">
        <f>+D9-1</f>
        <v>5999</v>
      </c>
      <c r="H10" s="88" t="s">
        <v>21</v>
      </c>
      <c r="I10" s="89"/>
      <c r="J10" s="90"/>
      <c r="K10" s="28"/>
      <c r="L10" s="28"/>
      <c r="M10" s="28"/>
    </row>
    <row r="11" spans="2:13" ht="13.5" thickBot="1" x14ac:dyDescent="0.35">
      <c r="B11" s="4" t="s">
        <v>5</v>
      </c>
      <c r="C11" s="52">
        <v>3</v>
      </c>
      <c r="D11" s="53">
        <f>+D4</f>
        <v>5000</v>
      </c>
      <c r="E11" s="54">
        <f>+D10-1</f>
        <v>5499</v>
      </c>
      <c r="K11" s="28"/>
      <c r="L11" s="28"/>
      <c r="M11" s="28"/>
    </row>
    <row r="12" spans="2:13" ht="13" x14ac:dyDescent="0.3">
      <c r="B12" s="22" t="s">
        <v>2</v>
      </c>
      <c r="C12" s="48">
        <v>2</v>
      </c>
      <c r="D12" s="49">
        <f>+D11*(100-D5)%</f>
        <v>4500</v>
      </c>
      <c r="E12" s="49">
        <f>+D11-1</f>
        <v>4999</v>
      </c>
      <c r="K12" s="28"/>
      <c r="L12" s="28"/>
      <c r="M12" s="28"/>
    </row>
    <row r="13" spans="2:13" ht="13" x14ac:dyDescent="0.3">
      <c r="B13" s="22" t="s">
        <v>3</v>
      </c>
      <c r="C13" s="2">
        <v>1</v>
      </c>
      <c r="D13" s="29">
        <f>+D11*(100-(D5*2))%</f>
        <v>4000</v>
      </c>
      <c r="E13" s="29">
        <f>+D12-1</f>
        <v>4499</v>
      </c>
    </row>
    <row r="14" spans="2:13" ht="13" x14ac:dyDescent="0.3">
      <c r="C14" s="73">
        <v>0</v>
      </c>
      <c r="D14" s="74">
        <f>+D13-1</f>
        <v>3999</v>
      </c>
      <c r="E14" s="74" t="s">
        <v>43</v>
      </c>
    </row>
    <row r="16" spans="2:13" ht="13" x14ac:dyDescent="0.3">
      <c r="B16" s="14" t="s">
        <v>10</v>
      </c>
    </row>
    <row r="18" spans="2:2" x14ac:dyDescent="0.25">
      <c r="B18" s="11" t="s">
        <v>11</v>
      </c>
    </row>
    <row r="19" spans="2:2" x14ac:dyDescent="0.25">
      <c r="B19" s="11" t="s">
        <v>12</v>
      </c>
    </row>
    <row r="20" spans="2:2" x14ac:dyDescent="0.25">
      <c r="B20" s="11" t="s">
        <v>13</v>
      </c>
    </row>
    <row r="21" spans="2:2" x14ac:dyDescent="0.25">
      <c r="B21" s="11" t="s">
        <v>14</v>
      </c>
    </row>
  </sheetData>
  <sheetProtection selectLockedCells="1"/>
  <mergeCells count="3">
    <mergeCell ref="D7:E7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4"/>
  <headerFooter alignWithMargins="0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8"/>
  <sheetViews>
    <sheetView workbookViewId="0">
      <selection activeCell="D5" sqref="D5"/>
    </sheetView>
  </sheetViews>
  <sheetFormatPr defaultRowHeight="12.5" x14ac:dyDescent="0.25"/>
  <cols>
    <col min="1" max="1" width="3.1796875" customWidth="1"/>
    <col min="2" max="2" width="32.81640625" customWidth="1"/>
    <col min="3" max="3" width="9.54296875" customWidth="1"/>
    <col min="4" max="4" width="12.54296875" customWidth="1"/>
    <col min="5" max="5" width="11.54296875" customWidth="1"/>
    <col min="8" max="10" width="7.81640625" customWidth="1"/>
  </cols>
  <sheetData>
    <row r="2" spans="2:10" ht="23" x14ac:dyDescent="0.5">
      <c r="B2" s="72" t="s">
        <v>26</v>
      </c>
    </row>
    <row r="3" spans="2:10" ht="13" thickBot="1" x14ac:dyDescent="0.3"/>
    <row r="4" spans="2:10" ht="17.25" customHeight="1" thickBot="1" x14ac:dyDescent="0.4">
      <c r="C4" s="4" t="s">
        <v>45</v>
      </c>
      <c r="D4" s="5">
        <v>0</v>
      </c>
      <c r="E4" s="14" t="s">
        <v>37</v>
      </c>
      <c r="F4" s="3"/>
    </row>
    <row r="5" spans="2:10" ht="18" customHeight="1" thickBot="1" x14ac:dyDescent="0.4">
      <c r="C5" s="4" t="s">
        <v>4</v>
      </c>
      <c r="D5" s="16">
        <v>7.0000000000000007E-2</v>
      </c>
      <c r="H5" s="1"/>
    </row>
    <row r="6" spans="2:10" x14ac:dyDescent="0.25">
      <c r="H6" s="23" t="s">
        <v>22</v>
      </c>
    </row>
    <row r="7" spans="2:10" ht="13" thickBot="1" x14ac:dyDescent="0.3">
      <c r="H7" s="23"/>
    </row>
    <row r="8" spans="2:10" ht="13.5" thickBot="1" x14ac:dyDescent="0.35">
      <c r="D8" s="91" t="s">
        <v>20</v>
      </c>
      <c r="E8" s="92"/>
      <c r="H8" s="88" t="s">
        <v>22</v>
      </c>
      <c r="I8" s="89"/>
      <c r="J8" s="90"/>
    </row>
    <row r="9" spans="2:10" ht="13.5" thickBot="1" x14ac:dyDescent="0.35">
      <c r="C9" s="2" t="s">
        <v>0</v>
      </c>
      <c r="D9" s="31" t="s">
        <v>24</v>
      </c>
      <c r="E9" s="31" t="s">
        <v>25</v>
      </c>
    </row>
    <row r="10" spans="2:10" ht="13.5" thickBot="1" x14ac:dyDescent="0.35">
      <c r="B10" s="22" t="s">
        <v>18</v>
      </c>
      <c r="C10" s="2">
        <v>5</v>
      </c>
      <c r="D10" s="33">
        <f>2*D5</f>
        <v>0.14000000000000001</v>
      </c>
      <c r="E10" s="33" t="s">
        <v>19</v>
      </c>
      <c r="H10" s="88" t="s">
        <v>21</v>
      </c>
      <c r="I10" s="89"/>
      <c r="J10" s="90"/>
    </row>
    <row r="11" spans="2:10" ht="13.5" thickBot="1" x14ac:dyDescent="0.35">
      <c r="B11" s="22" t="s">
        <v>1</v>
      </c>
      <c r="C11" s="46">
        <v>4</v>
      </c>
      <c r="D11" s="50">
        <f>+D5</f>
        <v>7.0000000000000007E-2</v>
      </c>
      <c r="E11" s="50">
        <f>D10-0.1%</f>
        <v>0.13900000000000001</v>
      </c>
    </row>
    <row r="12" spans="2:10" ht="13.5" thickBot="1" x14ac:dyDescent="0.35">
      <c r="B12" s="4" t="s">
        <v>5</v>
      </c>
      <c r="C12" s="52">
        <v>3</v>
      </c>
      <c r="D12" s="55">
        <f>+D4</f>
        <v>0</v>
      </c>
      <c r="E12" s="56">
        <f>D11-0.1%</f>
        <v>6.9000000000000006E-2</v>
      </c>
    </row>
    <row r="13" spans="2:10" ht="13" x14ac:dyDescent="0.3">
      <c r="B13" s="22" t="s">
        <v>2</v>
      </c>
      <c r="C13" s="48">
        <v>2</v>
      </c>
      <c r="D13" s="51">
        <f>+D5</f>
        <v>7.0000000000000007E-2</v>
      </c>
      <c r="E13" s="51">
        <f>D12+0.1%</f>
        <v>1E-3</v>
      </c>
    </row>
    <row r="14" spans="2:10" ht="13" x14ac:dyDescent="0.3">
      <c r="B14" s="22" t="s">
        <v>3</v>
      </c>
      <c r="C14" s="2">
        <v>1</v>
      </c>
      <c r="D14" s="8">
        <f>2*D5</f>
        <v>0.14000000000000001</v>
      </c>
      <c r="E14" s="8">
        <f>D13+0.1%</f>
        <v>7.1000000000000008E-2</v>
      </c>
    </row>
    <row r="15" spans="2:10" ht="13" x14ac:dyDescent="0.3">
      <c r="C15" s="73">
        <v>0</v>
      </c>
      <c r="D15" s="75">
        <f>+D14+0.1%</f>
        <v>0.14100000000000001</v>
      </c>
      <c r="E15" s="75" t="s">
        <v>19</v>
      </c>
    </row>
    <row r="16" spans="2:10" ht="13" x14ac:dyDescent="0.3">
      <c r="B16" s="9"/>
      <c r="D16" s="32" t="s">
        <v>9</v>
      </c>
    </row>
    <row r="18" spans="2:2" ht="13" x14ac:dyDescent="0.3">
      <c r="B18" s="14" t="s">
        <v>10</v>
      </c>
    </row>
    <row r="20" spans="2:2" ht="14" x14ac:dyDescent="0.4">
      <c r="B20" s="12"/>
    </row>
    <row r="21" spans="2:2" ht="14" x14ac:dyDescent="0.4">
      <c r="B21" s="12"/>
    </row>
    <row r="22" spans="2:2" ht="14" x14ac:dyDescent="0.4">
      <c r="B22" s="12"/>
    </row>
    <row r="23" spans="2:2" ht="14" x14ac:dyDescent="0.4">
      <c r="B23" s="12"/>
    </row>
    <row r="25" spans="2:2" x14ac:dyDescent="0.25">
      <c r="B25" s="11" t="s">
        <v>11</v>
      </c>
    </row>
    <row r="26" spans="2:2" x14ac:dyDescent="0.25">
      <c r="B26" s="11" t="s">
        <v>12</v>
      </c>
    </row>
    <row r="27" spans="2:2" x14ac:dyDescent="0.25">
      <c r="B27" s="11" t="s">
        <v>13</v>
      </c>
    </row>
    <row r="28" spans="2:2" x14ac:dyDescent="0.25">
      <c r="B28" s="11" t="s">
        <v>14</v>
      </c>
    </row>
  </sheetData>
  <sheetProtection password="F76D" sheet="1" objects="1" scenarios="1" selectLockedCells="1"/>
  <mergeCells count="3">
    <mergeCell ref="H8:J8"/>
    <mergeCell ref="H10:J10"/>
    <mergeCell ref="D8:E8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4"/>
  <headerFooter alignWithMargins="0">
    <oddFooter>&amp;L&amp;8Developed for Just Kids Ltd by:
Performance Associates Ltd
Tel: (09) 533-6242
Mob: 021 135 2962
www.performanceassociates.co.nz&amp;10
&amp;CLast Updated 21 July 2003&amp;R&amp;9&amp;D</oddFooter>
  </headerFooter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1"/>
  <sheetViews>
    <sheetView workbookViewId="0">
      <selection activeCell="D4" sqref="D4"/>
    </sheetView>
  </sheetViews>
  <sheetFormatPr defaultRowHeight="12.5" x14ac:dyDescent="0.25"/>
  <cols>
    <col min="1" max="1" width="3.1796875" customWidth="1"/>
    <col min="2" max="2" width="32.7265625" customWidth="1"/>
    <col min="3" max="3" width="8.1796875" customWidth="1"/>
    <col min="4" max="4" width="11.54296875" customWidth="1"/>
    <col min="8" max="10" width="7.81640625" customWidth="1"/>
  </cols>
  <sheetData>
    <row r="1" spans="2:10" ht="13" x14ac:dyDescent="0.3">
      <c r="B1" s="10"/>
    </row>
    <row r="2" spans="2:10" ht="20" x14ac:dyDescent="0.4">
      <c r="B2" s="83" t="s">
        <v>46</v>
      </c>
    </row>
    <row r="3" spans="2:10" ht="13" thickBot="1" x14ac:dyDescent="0.3"/>
    <row r="4" spans="2:10" ht="17.25" customHeight="1" thickBot="1" x14ac:dyDescent="0.4">
      <c r="C4" s="4" t="s">
        <v>45</v>
      </c>
      <c r="D4" s="17">
        <v>30</v>
      </c>
      <c r="E4" s="3"/>
    </row>
    <row r="5" spans="2:10" ht="18" customHeight="1" thickBot="1" x14ac:dyDescent="0.4">
      <c r="C5" s="4" t="s">
        <v>4</v>
      </c>
      <c r="D5" s="17">
        <v>15</v>
      </c>
      <c r="E5" s="19" t="s">
        <v>38</v>
      </c>
    </row>
    <row r="6" spans="2:10" ht="18" customHeight="1" x14ac:dyDescent="0.35">
      <c r="C6" s="4"/>
      <c r="D6" s="38"/>
      <c r="H6" s="1"/>
    </row>
    <row r="7" spans="2:10" ht="13" thickBot="1" x14ac:dyDescent="0.3">
      <c r="H7" s="23" t="s">
        <v>22</v>
      </c>
    </row>
    <row r="8" spans="2:10" ht="13.5" thickBot="1" x14ac:dyDescent="0.35">
      <c r="D8" s="91" t="s">
        <v>20</v>
      </c>
      <c r="E8" s="92"/>
      <c r="H8" s="23"/>
    </row>
    <row r="9" spans="2:10" ht="13.5" thickBot="1" x14ac:dyDescent="0.35">
      <c r="C9" s="2" t="s">
        <v>0</v>
      </c>
      <c r="D9" s="31" t="s">
        <v>24</v>
      </c>
      <c r="E9" s="31" t="s">
        <v>25</v>
      </c>
      <c r="H9" s="88" t="s">
        <v>22</v>
      </c>
      <c r="I9" s="89"/>
      <c r="J9" s="90"/>
    </row>
    <row r="10" spans="2:10" ht="13.5" thickBot="1" x14ac:dyDescent="0.35">
      <c r="B10" s="22" t="s">
        <v>18</v>
      </c>
      <c r="C10" s="2">
        <v>5</v>
      </c>
      <c r="D10" s="13">
        <f>+D12*(100+(D5*2))%</f>
        <v>39</v>
      </c>
      <c r="E10" s="39" t="s">
        <v>19</v>
      </c>
    </row>
    <row r="11" spans="2:10" ht="13.5" thickBot="1" x14ac:dyDescent="0.35">
      <c r="B11" s="22" t="s">
        <v>1</v>
      </c>
      <c r="C11" s="46">
        <v>4</v>
      </c>
      <c r="D11" s="57">
        <f>+D12*(100+D5)%</f>
        <v>34.5</v>
      </c>
      <c r="E11" s="58">
        <f>D10-1</f>
        <v>38</v>
      </c>
      <c r="H11" s="88" t="s">
        <v>21</v>
      </c>
      <c r="I11" s="89"/>
      <c r="J11" s="90"/>
    </row>
    <row r="12" spans="2:10" ht="13.5" thickBot="1" x14ac:dyDescent="0.35">
      <c r="B12" s="4" t="s">
        <v>5</v>
      </c>
      <c r="C12" s="52">
        <v>3</v>
      </c>
      <c r="D12" s="61">
        <f>+D4</f>
        <v>30</v>
      </c>
      <c r="E12" s="62">
        <f>D11-1</f>
        <v>33.5</v>
      </c>
    </row>
    <row r="13" spans="2:10" ht="13" x14ac:dyDescent="0.3">
      <c r="B13" s="22" t="s">
        <v>2</v>
      </c>
      <c r="C13" s="48">
        <v>2</v>
      </c>
      <c r="D13" s="59">
        <f>+D12*(100-D5)%</f>
        <v>25.5</v>
      </c>
      <c r="E13" s="60">
        <f>D12-1</f>
        <v>29</v>
      </c>
    </row>
    <row r="14" spans="2:10" ht="13" x14ac:dyDescent="0.3">
      <c r="B14" s="22" t="s">
        <v>3</v>
      </c>
      <c r="C14" s="2">
        <v>1</v>
      </c>
      <c r="D14" s="13">
        <f>+D12*(100-(D5*2))%</f>
        <v>21</v>
      </c>
      <c r="E14" s="39">
        <f>D13-1</f>
        <v>24.5</v>
      </c>
    </row>
    <row r="15" spans="2:10" ht="13" x14ac:dyDescent="0.3">
      <c r="C15" s="73">
        <v>0</v>
      </c>
      <c r="D15" s="86">
        <f>+D14-1</f>
        <v>20</v>
      </c>
      <c r="E15" s="76" t="s">
        <v>43</v>
      </c>
    </row>
    <row r="17" spans="2:10" ht="13" x14ac:dyDescent="0.3">
      <c r="B17" s="14" t="s">
        <v>10</v>
      </c>
    </row>
    <row r="18" spans="2:10" x14ac:dyDescent="0.25">
      <c r="B18" s="11" t="s">
        <v>11</v>
      </c>
    </row>
    <row r="19" spans="2:10" x14ac:dyDescent="0.25">
      <c r="B19" s="11" t="s">
        <v>12</v>
      </c>
      <c r="J19" s="87"/>
    </row>
    <row r="20" spans="2:10" x14ac:dyDescent="0.25">
      <c r="B20" s="11" t="s">
        <v>13</v>
      </c>
    </row>
    <row r="21" spans="2:10" x14ac:dyDescent="0.25">
      <c r="B21" s="11" t="s">
        <v>14</v>
      </c>
    </row>
  </sheetData>
  <sheetProtection password="F76D" sheet="1" objects="1" scenarios="1" selectLockedCells="1"/>
  <mergeCells count="3">
    <mergeCell ref="H9:J9"/>
    <mergeCell ref="H11:J11"/>
    <mergeCell ref="D8:E8"/>
  </mergeCells>
  <phoneticPr fontId="12" type="noConversion"/>
  <hyperlinks>
    <hyperlink ref="H9" r:id="rId1"/>
    <hyperlink ref="H11" r:id="rId2"/>
    <hyperlink ref="H7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4"/>
  <headerFooter alignWithMargins="0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2"/>
  <sheetViews>
    <sheetView workbookViewId="0">
      <selection activeCell="D5" sqref="D5"/>
    </sheetView>
  </sheetViews>
  <sheetFormatPr defaultRowHeight="12.5" x14ac:dyDescent="0.25"/>
  <cols>
    <col min="1" max="1" width="3.1796875" customWidth="1"/>
    <col min="2" max="2" width="32.81640625" customWidth="1"/>
    <col min="3" max="3" width="7.7265625" customWidth="1"/>
    <col min="4" max="4" width="11.453125" customWidth="1"/>
    <col min="5" max="5" width="10.1796875" customWidth="1"/>
    <col min="8" max="8" width="8.26953125" customWidth="1"/>
    <col min="9" max="9" width="7.54296875" customWidth="1"/>
    <col min="10" max="10" width="7.26953125" customWidth="1"/>
  </cols>
  <sheetData>
    <row r="2" spans="2:10" ht="20" x14ac:dyDescent="0.4">
      <c r="B2" s="84" t="s">
        <v>27</v>
      </c>
    </row>
    <row r="3" spans="2:10" ht="13" thickBot="1" x14ac:dyDescent="0.3"/>
    <row r="4" spans="2:10" ht="17.25" customHeight="1" thickBot="1" x14ac:dyDescent="0.4">
      <c r="C4" s="4" t="s">
        <v>6</v>
      </c>
      <c r="D4" s="5">
        <v>1</v>
      </c>
      <c r="E4" s="3"/>
    </row>
    <row r="5" spans="2:10" ht="18" customHeight="1" thickBot="1" x14ac:dyDescent="0.4">
      <c r="C5" s="4" t="s">
        <v>7</v>
      </c>
      <c r="D5" s="18">
        <v>7.4999999999999997E-2</v>
      </c>
      <c r="H5" s="1"/>
    </row>
    <row r="6" spans="2:10" x14ac:dyDescent="0.25">
      <c r="H6" s="23" t="s">
        <v>22</v>
      </c>
    </row>
    <row r="7" spans="2:10" ht="13" thickBot="1" x14ac:dyDescent="0.3">
      <c r="H7" s="23"/>
    </row>
    <row r="8" spans="2:10" ht="13.5" thickBot="1" x14ac:dyDescent="0.35">
      <c r="D8" s="91" t="s">
        <v>20</v>
      </c>
      <c r="E8" s="92"/>
      <c r="H8" s="88" t="s">
        <v>22</v>
      </c>
      <c r="I8" s="89"/>
      <c r="J8" s="90"/>
    </row>
    <row r="9" spans="2:10" ht="13.5" thickBot="1" x14ac:dyDescent="0.35">
      <c r="C9" s="2" t="s">
        <v>0</v>
      </c>
      <c r="D9" s="31" t="s">
        <v>24</v>
      </c>
      <c r="E9" s="31" t="s">
        <v>25</v>
      </c>
    </row>
    <row r="10" spans="2:10" ht="13.5" thickBot="1" x14ac:dyDescent="0.35">
      <c r="B10" s="22" t="s">
        <v>18</v>
      </c>
      <c r="C10" s="2">
        <v>5</v>
      </c>
      <c r="D10" s="40">
        <f>+D4</f>
        <v>1</v>
      </c>
      <c r="E10" s="81" t="s">
        <v>44</v>
      </c>
      <c r="H10" s="88" t="s">
        <v>21</v>
      </c>
      <c r="I10" s="89"/>
      <c r="J10" s="90"/>
    </row>
    <row r="11" spans="2:10" ht="13.5" thickBot="1" x14ac:dyDescent="0.35">
      <c r="B11" s="22" t="s">
        <v>1</v>
      </c>
      <c r="C11" s="46">
        <v>4</v>
      </c>
      <c r="D11" s="63">
        <f>+D10-D5</f>
        <v>0.92500000000000004</v>
      </c>
      <c r="E11" s="64">
        <f>D10-1%</f>
        <v>0.99</v>
      </c>
    </row>
    <row r="12" spans="2:10" ht="13.5" thickBot="1" x14ac:dyDescent="0.35">
      <c r="B12" s="4" t="s">
        <v>8</v>
      </c>
      <c r="C12" s="52">
        <v>3</v>
      </c>
      <c r="D12" s="67">
        <f>+D10-(D5*2)</f>
        <v>0.85</v>
      </c>
      <c r="E12" s="68">
        <f>D11-1%</f>
        <v>0.91500000000000004</v>
      </c>
    </row>
    <row r="13" spans="2:10" ht="13" x14ac:dyDescent="0.3">
      <c r="B13" s="22" t="s">
        <v>2</v>
      </c>
      <c r="C13" s="48">
        <v>2</v>
      </c>
      <c r="D13" s="65">
        <f>+D10-(D5*3)</f>
        <v>0.77500000000000002</v>
      </c>
      <c r="E13" s="66">
        <f>D12-1%</f>
        <v>0.84</v>
      </c>
    </row>
    <row r="14" spans="2:10" ht="13" x14ac:dyDescent="0.3">
      <c r="B14" s="22" t="s">
        <v>3</v>
      </c>
      <c r="C14" s="2">
        <v>1</v>
      </c>
      <c r="D14" s="40">
        <f>+D10-(D5*4)</f>
        <v>0.7</v>
      </c>
      <c r="E14" s="41">
        <f>D13-1%</f>
        <v>0.76500000000000001</v>
      </c>
    </row>
    <row r="15" spans="2:10" ht="13" x14ac:dyDescent="0.3">
      <c r="C15" s="73">
        <v>0</v>
      </c>
      <c r="D15" s="77">
        <f>+D14-1%</f>
        <v>0.69</v>
      </c>
      <c r="E15" s="78" t="s">
        <v>43</v>
      </c>
    </row>
    <row r="16" spans="2:10" ht="13" x14ac:dyDescent="0.3">
      <c r="B16" s="3"/>
    </row>
    <row r="17" spans="2:2" ht="13" x14ac:dyDescent="0.3">
      <c r="B17" s="14" t="s">
        <v>10</v>
      </c>
    </row>
    <row r="19" spans="2:2" x14ac:dyDescent="0.25">
      <c r="B19" s="11" t="s">
        <v>11</v>
      </c>
    </row>
    <row r="20" spans="2:2" x14ac:dyDescent="0.25">
      <c r="B20" s="11" t="s">
        <v>12</v>
      </c>
    </row>
    <row r="21" spans="2:2" x14ac:dyDescent="0.25">
      <c r="B21" s="11" t="s">
        <v>13</v>
      </c>
    </row>
    <row r="22" spans="2:2" x14ac:dyDescent="0.25">
      <c r="B22" s="11" t="s">
        <v>14</v>
      </c>
    </row>
  </sheetData>
  <sheetProtection password="F76D" sheet="1" objects="1" scenarios="1" selectLockedCells="1"/>
  <mergeCells count="3">
    <mergeCell ref="D8:E8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4"/>
  <headerFooter alignWithMargins="0"/>
  <drawing r:id="rId5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7"/>
  <sheetViews>
    <sheetView workbookViewId="0">
      <selection activeCell="D4" sqref="D4"/>
    </sheetView>
  </sheetViews>
  <sheetFormatPr defaultRowHeight="12.5" x14ac:dyDescent="0.25"/>
  <cols>
    <col min="1" max="1" width="3.1796875" customWidth="1"/>
    <col min="2" max="2" width="33" customWidth="1"/>
    <col min="3" max="3" width="7.7265625" customWidth="1"/>
    <col min="4" max="4" width="10.54296875" customWidth="1"/>
    <col min="5" max="5" width="10" customWidth="1"/>
    <col min="8" max="8" width="7.81640625" customWidth="1"/>
    <col min="9" max="9" width="7.7265625" customWidth="1"/>
    <col min="10" max="10" width="8" customWidth="1"/>
  </cols>
  <sheetData>
    <row r="2" spans="2:10" ht="20" x14ac:dyDescent="0.4">
      <c r="B2" s="84" t="s">
        <v>28</v>
      </c>
    </row>
    <row r="3" spans="2:10" ht="13" thickBot="1" x14ac:dyDescent="0.3"/>
    <row r="4" spans="2:10" ht="17.25" customHeight="1" thickBot="1" x14ac:dyDescent="0.4">
      <c r="C4" s="4" t="s">
        <v>45</v>
      </c>
      <c r="D4" s="16">
        <v>0.4</v>
      </c>
      <c r="E4" s="3"/>
    </row>
    <row r="5" spans="2:10" ht="18" customHeight="1" thickBot="1" x14ac:dyDescent="0.45">
      <c r="C5" s="4" t="s">
        <v>4</v>
      </c>
      <c r="D5" s="17">
        <v>20</v>
      </c>
      <c r="E5" s="82" t="s">
        <v>38</v>
      </c>
      <c r="H5" s="1"/>
    </row>
    <row r="6" spans="2:10" x14ac:dyDescent="0.25">
      <c r="H6" s="23" t="s">
        <v>22</v>
      </c>
    </row>
    <row r="7" spans="2:10" ht="13" thickBot="1" x14ac:dyDescent="0.3">
      <c r="H7" s="23"/>
    </row>
    <row r="8" spans="2:10" ht="13.5" thickBot="1" x14ac:dyDescent="0.35">
      <c r="D8" s="91" t="s">
        <v>20</v>
      </c>
      <c r="E8" s="92"/>
      <c r="H8" s="88" t="s">
        <v>22</v>
      </c>
      <c r="I8" s="89"/>
      <c r="J8" s="90"/>
    </row>
    <row r="9" spans="2:10" ht="13.5" thickBot="1" x14ac:dyDescent="0.35">
      <c r="C9" s="2" t="s">
        <v>0</v>
      </c>
      <c r="D9" s="31" t="s">
        <v>24</v>
      </c>
      <c r="E9" s="31" t="s">
        <v>25</v>
      </c>
    </row>
    <row r="10" spans="2:10" ht="13.5" thickBot="1" x14ac:dyDescent="0.35">
      <c r="B10" s="22" t="s">
        <v>18</v>
      </c>
      <c r="C10" s="2">
        <v>5</v>
      </c>
      <c r="D10" s="6">
        <f>+D12*(100+(D5*2))%</f>
        <v>0.55999999999999994</v>
      </c>
      <c r="E10" s="6" t="s">
        <v>19</v>
      </c>
      <c r="H10" s="88" t="s">
        <v>21</v>
      </c>
      <c r="I10" s="89"/>
      <c r="J10" s="90"/>
    </row>
    <row r="11" spans="2:10" ht="13.5" thickBot="1" x14ac:dyDescent="0.35">
      <c r="B11" s="22" t="s">
        <v>1</v>
      </c>
      <c r="C11" s="46">
        <v>4</v>
      </c>
      <c r="D11" s="69">
        <f>+D12*(100+D5)%</f>
        <v>0.48</v>
      </c>
      <c r="E11" s="50">
        <f>D10-0.1%</f>
        <v>0.55899999999999994</v>
      </c>
    </row>
    <row r="12" spans="2:10" ht="13.5" thickBot="1" x14ac:dyDescent="0.35">
      <c r="B12" s="4" t="s">
        <v>5</v>
      </c>
      <c r="C12" s="52">
        <v>3</v>
      </c>
      <c r="D12" s="55">
        <f>+D4</f>
        <v>0.4</v>
      </c>
      <c r="E12" s="56">
        <f>D11-0.1%</f>
        <v>0.47899999999999998</v>
      </c>
    </row>
    <row r="13" spans="2:10" ht="13" x14ac:dyDescent="0.3">
      <c r="B13" s="22" t="s">
        <v>2</v>
      </c>
      <c r="C13" s="48">
        <v>2</v>
      </c>
      <c r="D13" s="70">
        <f>+D12*(100-D5)%</f>
        <v>0.32000000000000006</v>
      </c>
      <c r="E13" s="71">
        <f>D12-0.1%</f>
        <v>0.39900000000000002</v>
      </c>
    </row>
    <row r="14" spans="2:10" ht="13" x14ac:dyDescent="0.3">
      <c r="B14" s="22" t="s">
        <v>3</v>
      </c>
      <c r="C14" s="2">
        <v>1</v>
      </c>
      <c r="D14" s="6">
        <f>+D12*(100-(D5*2))%</f>
        <v>0.24</v>
      </c>
      <c r="E14" s="33">
        <f>D13-0.1%</f>
        <v>0.31900000000000006</v>
      </c>
    </row>
    <row r="15" spans="2:10" ht="13" x14ac:dyDescent="0.3">
      <c r="C15" s="73">
        <v>0</v>
      </c>
      <c r="D15" s="79">
        <f>+D14-0.1%</f>
        <v>0.23899999999999999</v>
      </c>
      <c r="E15" s="80" t="s">
        <v>43</v>
      </c>
    </row>
    <row r="16" spans="2:10" ht="13" x14ac:dyDescent="0.3">
      <c r="B16" s="3"/>
    </row>
    <row r="17" spans="2:2" ht="13" x14ac:dyDescent="0.3">
      <c r="B17" s="14" t="s">
        <v>10</v>
      </c>
    </row>
  </sheetData>
  <sheetProtection password="F76D" sheet="1" objects="1" scenarios="1" selectLockedCells="1"/>
  <mergeCells count="3">
    <mergeCell ref="D8:E8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4"/>
  <headerFooter alignWithMargins="0"/>
  <drawing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7"/>
  <sheetViews>
    <sheetView workbookViewId="0">
      <selection activeCell="D5" sqref="D5"/>
    </sheetView>
  </sheetViews>
  <sheetFormatPr defaultRowHeight="12.5" x14ac:dyDescent="0.25"/>
  <cols>
    <col min="1" max="1" width="3.1796875" customWidth="1"/>
    <col min="2" max="2" width="33" customWidth="1"/>
    <col min="3" max="3" width="7.7265625" customWidth="1"/>
    <col min="4" max="4" width="10.26953125" customWidth="1"/>
    <col min="5" max="5" width="10.1796875" customWidth="1"/>
    <col min="8" max="10" width="8" customWidth="1"/>
  </cols>
  <sheetData>
    <row r="2" spans="2:10" ht="20" x14ac:dyDescent="0.4">
      <c r="B2" s="84" t="s">
        <v>29</v>
      </c>
    </row>
    <row r="3" spans="2:10" ht="13" thickBot="1" x14ac:dyDescent="0.3"/>
    <row r="4" spans="2:10" ht="17.25" customHeight="1" thickBot="1" x14ac:dyDescent="0.4">
      <c r="C4" s="4" t="s">
        <v>45</v>
      </c>
      <c r="D4" s="16">
        <v>0.2</v>
      </c>
      <c r="E4" s="3"/>
    </row>
    <row r="5" spans="2:10" ht="18" customHeight="1" thickBot="1" x14ac:dyDescent="0.4">
      <c r="C5" s="4" t="s">
        <v>4</v>
      </c>
      <c r="D5" s="17">
        <v>25</v>
      </c>
      <c r="E5" s="19" t="s">
        <v>38</v>
      </c>
      <c r="H5" s="1"/>
    </row>
    <row r="6" spans="2:10" x14ac:dyDescent="0.25">
      <c r="H6" s="23" t="s">
        <v>22</v>
      </c>
    </row>
    <row r="7" spans="2:10" ht="13" thickBot="1" x14ac:dyDescent="0.3">
      <c r="H7" s="23"/>
    </row>
    <row r="8" spans="2:10" ht="13.5" thickBot="1" x14ac:dyDescent="0.35">
      <c r="D8" s="91" t="s">
        <v>20</v>
      </c>
      <c r="E8" s="92"/>
      <c r="H8" s="88" t="s">
        <v>22</v>
      </c>
      <c r="I8" s="89"/>
      <c r="J8" s="90"/>
    </row>
    <row r="9" spans="2:10" ht="13.5" thickBot="1" x14ac:dyDescent="0.35">
      <c r="C9" s="2" t="s">
        <v>0</v>
      </c>
      <c r="D9" s="31" t="s">
        <v>24</v>
      </c>
      <c r="E9" s="31" t="s">
        <v>25</v>
      </c>
    </row>
    <row r="10" spans="2:10" ht="13.5" thickBot="1" x14ac:dyDescent="0.35">
      <c r="B10" s="22" t="s">
        <v>18</v>
      </c>
      <c r="C10" s="2">
        <v>5</v>
      </c>
      <c r="D10" s="6">
        <f>+D12*(100+(D5*2))%</f>
        <v>0.30000000000000004</v>
      </c>
      <c r="E10" s="6" t="s">
        <v>30</v>
      </c>
      <c r="H10" s="88" t="s">
        <v>21</v>
      </c>
      <c r="I10" s="89"/>
      <c r="J10" s="90"/>
    </row>
    <row r="11" spans="2:10" ht="13.5" thickBot="1" x14ac:dyDescent="0.35">
      <c r="B11" s="22" t="s">
        <v>1</v>
      </c>
      <c r="C11" s="46">
        <v>4</v>
      </c>
      <c r="D11" s="69">
        <f>+D12*(100+D5)%</f>
        <v>0.25</v>
      </c>
      <c r="E11" s="50">
        <f>D10-0.1%</f>
        <v>0.29900000000000004</v>
      </c>
    </row>
    <row r="12" spans="2:10" ht="13.5" thickBot="1" x14ac:dyDescent="0.35">
      <c r="B12" s="4" t="s">
        <v>5</v>
      </c>
      <c r="C12" s="52">
        <v>3</v>
      </c>
      <c r="D12" s="55">
        <f>+D4</f>
        <v>0.2</v>
      </c>
      <c r="E12" s="56">
        <f>D11-0.1%</f>
        <v>0.249</v>
      </c>
    </row>
    <row r="13" spans="2:10" ht="13" x14ac:dyDescent="0.3">
      <c r="B13" s="22" t="s">
        <v>2</v>
      </c>
      <c r="C13" s="48">
        <v>2</v>
      </c>
      <c r="D13" s="70">
        <f>+D12*(100-D5)%</f>
        <v>0.15000000000000002</v>
      </c>
      <c r="E13" s="71">
        <f>D12-0.1%</f>
        <v>0.19900000000000001</v>
      </c>
    </row>
    <row r="14" spans="2:10" ht="13" x14ac:dyDescent="0.3">
      <c r="B14" s="22" t="s">
        <v>3</v>
      </c>
      <c r="C14" s="2">
        <v>1</v>
      </c>
      <c r="D14" s="6">
        <f>+D12*(100-(D5*2))%</f>
        <v>0.1</v>
      </c>
      <c r="E14" s="33">
        <f>D13-0.1%</f>
        <v>0.14900000000000002</v>
      </c>
    </row>
    <row r="15" spans="2:10" ht="13" x14ac:dyDescent="0.3">
      <c r="C15" s="73">
        <v>0</v>
      </c>
      <c r="D15" s="79">
        <f>+D14-0.1%</f>
        <v>9.9000000000000005E-2</v>
      </c>
      <c r="E15" s="80" t="s">
        <v>43</v>
      </c>
    </row>
    <row r="16" spans="2:10" ht="13" x14ac:dyDescent="0.3">
      <c r="B16" s="3"/>
    </row>
    <row r="17" spans="2:2" ht="13" x14ac:dyDescent="0.3">
      <c r="B17" s="14" t="s">
        <v>10</v>
      </c>
    </row>
  </sheetData>
  <sheetProtection password="F76D" sheet="1" objects="1" scenarios="1" selectLockedCells="1"/>
  <mergeCells count="3">
    <mergeCell ref="D8:E8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4"/>
  <headerFooter alignWithMargins="0"/>
  <drawing r:id="rId5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7"/>
  <sheetViews>
    <sheetView workbookViewId="0">
      <selection activeCell="D5" sqref="D5"/>
    </sheetView>
  </sheetViews>
  <sheetFormatPr defaultRowHeight="12.5" x14ac:dyDescent="0.25"/>
  <cols>
    <col min="1" max="1" width="3.1796875" customWidth="1"/>
    <col min="2" max="2" width="30.1796875" customWidth="1"/>
    <col min="3" max="3" width="7.7265625" customWidth="1"/>
    <col min="4" max="4" width="11" customWidth="1"/>
    <col min="5" max="5" width="9.7265625" customWidth="1"/>
    <col min="8" max="10" width="8.1796875" customWidth="1"/>
  </cols>
  <sheetData>
    <row r="2" spans="2:10" ht="20" x14ac:dyDescent="0.4">
      <c r="B2" s="84" t="s">
        <v>31</v>
      </c>
    </row>
    <row r="3" spans="2:10" ht="13" thickBot="1" x14ac:dyDescent="0.3"/>
    <row r="4" spans="2:10" ht="17.25" customHeight="1" thickBot="1" x14ac:dyDescent="0.4">
      <c r="C4" s="4" t="s">
        <v>45</v>
      </c>
      <c r="D4" s="16">
        <v>0.4</v>
      </c>
      <c r="E4" s="3"/>
    </row>
    <row r="5" spans="2:10" ht="18" customHeight="1" thickBot="1" x14ac:dyDescent="0.4">
      <c r="C5" s="4" t="s">
        <v>4</v>
      </c>
      <c r="D5" s="17">
        <v>15</v>
      </c>
      <c r="E5" s="19" t="s">
        <v>38</v>
      </c>
      <c r="H5" s="1"/>
    </row>
    <row r="6" spans="2:10" ht="18" customHeight="1" x14ac:dyDescent="0.35">
      <c r="C6" s="4"/>
      <c r="D6" s="38"/>
      <c r="H6" s="23" t="s">
        <v>22</v>
      </c>
    </row>
    <row r="7" spans="2:10" ht="13" thickBot="1" x14ac:dyDescent="0.3">
      <c r="H7" s="23"/>
    </row>
    <row r="8" spans="2:10" ht="13.5" thickBot="1" x14ac:dyDescent="0.35">
      <c r="D8" s="91" t="s">
        <v>20</v>
      </c>
      <c r="E8" s="92"/>
      <c r="H8" s="88" t="s">
        <v>22</v>
      </c>
      <c r="I8" s="89"/>
      <c r="J8" s="90"/>
    </row>
    <row r="9" spans="2:10" ht="13.5" thickBot="1" x14ac:dyDescent="0.35">
      <c r="C9" s="2" t="s">
        <v>0</v>
      </c>
      <c r="D9" s="31" t="s">
        <v>24</v>
      </c>
      <c r="E9" s="31" t="s">
        <v>25</v>
      </c>
    </row>
    <row r="10" spans="2:10" ht="13.5" thickBot="1" x14ac:dyDescent="0.35">
      <c r="B10" s="22" t="s">
        <v>18</v>
      </c>
      <c r="C10" s="2">
        <v>5</v>
      </c>
      <c r="D10" s="6">
        <f>+D12*(100+(D5*2))%</f>
        <v>0.52</v>
      </c>
      <c r="E10" s="6" t="s">
        <v>19</v>
      </c>
      <c r="H10" s="88" t="s">
        <v>21</v>
      </c>
      <c r="I10" s="89"/>
      <c r="J10" s="90"/>
    </row>
    <row r="11" spans="2:10" ht="13.5" thickBot="1" x14ac:dyDescent="0.35">
      <c r="B11" s="22" t="s">
        <v>1</v>
      </c>
      <c r="C11" s="46">
        <v>4</v>
      </c>
      <c r="D11" s="69">
        <f>+D12*(100+D5)%</f>
        <v>0.45999999999999996</v>
      </c>
      <c r="E11" s="50">
        <f>D10-0.1%</f>
        <v>0.51900000000000002</v>
      </c>
    </row>
    <row r="12" spans="2:10" ht="13.5" thickBot="1" x14ac:dyDescent="0.35">
      <c r="B12" s="4" t="s">
        <v>5</v>
      </c>
      <c r="C12" s="52">
        <v>3</v>
      </c>
      <c r="D12" s="55">
        <f>+D4</f>
        <v>0.4</v>
      </c>
      <c r="E12" s="56">
        <f>D11-0.1%</f>
        <v>0.45899999999999996</v>
      </c>
    </row>
    <row r="13" spans="2:10" ht="13" x14ac:dyDescent="0.3">
      <c r="B13" s="22" t="s">
        <v>2</v>
      </c>
      <c r="C13" s="48">
        <v>2</v>
      </c>
      <c r="D13" s="70">
        <f>+D12*(100-D5)%</f>
        <v>0.34</v>
      </c>
      <c r="E13" s="71">
        <f>D12-0.1%</f>
        <v>0.39900000000000002</v>
      </c>
    </row>
    <row r="14" spans="2:10" ht="13" x14ac:dyDescent="0.3">
      <c r="B14" s="22" t="s">
        <v>3</v>
      </c>
      <c r="C14" s="2">
        <v>1</v>
      </c>
      <c r="D14" s="6">
        <f>+D12*(100-(D5*2))%</f>
        <v>0.27999999999999997</v>
      </c>
      <c r="E14" s="33">
        <f>D13-0.1%</f>
        <v>0.33900000000000002</v>
      </c>
    </row>
    <row r="15" spans="2:10" ht="13" x14ac:dyDescent="0.3">
      <c r="C15" s="73">
        <v>0</v>
      </c>
      <c r="D15" s="79">
        <f>+D14-0.1%</f>
        <v>0.27899999999999997</v>
      </c>
      <c r="E15" s="80" t="s">
        <v>43</v>
      </c>
    </row>
    <row r="17" spans="2:2" ht="13" x14ac:dyDescent="0.3">
      <c r="B17" s="14" t="s">
        <v>10</v>
      </c>
    </row>
  </sheetData>
  <sheetProtection password="F76D" sheet="1" objects="1" scenarios="1" selectLockedCells="1"/>
  <mergeCells count="3">
    <mergeCell ref="D8:E8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4"/>
  <headerFooter alignWithMargins="0"/>
  <drawing r:id="rId5"/>
  <legacy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7"/>
  <sheetViews>
    <sheetView workbookViewId="0">
      <selection activeCell="D5" sqref="D5"/>
    </sheetView>
  </sheetViews>
  <sheetFormatPr defaultRowHeight="12.5" x14ac:dyDescent="0.25"/>
  <cols>
    <col min="1" max="1" width="3.1796875" customWidth="1"/>
    <col min="2" max="2" width="30.1796875" customWidth="1"/>
    <col min="3" max="3" width="7.7265625" customWidth="1"/>
    <col min="4" max="4" width="10.453125" customWidth="1"/>
    <col min="5" max="5" width="10.1796875" customWidth="1"/>
    <col min="8" max="10" width="8" customWidth="1"/>
  </cols>
  <sheetData>
    <row r="2" spans="2:13" ht="20" x14ac:dyDescent="0.4">
      <c r="B2" s="84" t="s">
        <v>33</v>
      </c>
    </row>
    <row r="3" spans="2:13" ht="13" thickBot="1" x14ac:dyDescent="0.3"/>
    <row r="4" spans="2:13" ht="17.25" customHeight="1" thickBot="1" x14ac:dyDescent="0.4">
      <c r="C4" s="4" t="s">
        <v>45</v>
      </c>
      <c r="D4" s="16">
        <v>0.03</v>
      </c>
      <c r="E4" s="3"/>
    </row>
    <row r="5" spans="2:13" ht="18" customHeight="1" thickBot="1" x14ac:dyDescent="0.4">
      <c r="C5" s="4" t="s">
        <v>4</v>
      </c>
      <c r="D5" s="17">
        <v>25</v>
      </c>
      <c r="E5" s="19" t="s">
        <v>38</v>
      </c>
      <c r="H5" s="1"/>
    </row>
    <row r="6" spans="2:13" ht="18" customHeight="1" x14ac:dyDescent="0.35">
      <c r="C6" s="4"/>
      <c r="D6" s="38"/>
      <c r="H6" s="23" t="s">
        <v>22</v>
      </c>
    </row>
    <row r="7" spans="2:13" ht="13" thickBot="1" x14ac:dyDescent="0.3">
      <c r="H7" s="23"/>
    </row>
    <row r="8" spans="2:13" ht="13.5" thickBot="1" x14ac:dyDescent="0.35">
      <c r="D8" s="91" t="s">
        <v>20</v>
      </c>
      <c r="E8" s="92"/>
      <c r="H8" s="88" t="s">
        <v>22</v>
      </c>
      <c r="I8" s="89"/>
      <c r="J8" s="90"/>
    </row>
    <row r="9" spans="2:13" ht="13.5" thickBot="1" x14ac:dyDescent="0.35">
      <c r="C9" s="7" t="s">
        <v>0</v>
      </c>
      <c r="D9" s="31" t="s">
        <v>24</v>
      </c>
      <c r="E9" s="31" t="s">
        <v>25</v>
      </c>
    </row>
    <row r="10" spans="2:13" ht="13.5" thickBot="1" x14ac:dyDescent="0.35">
      <c r="B10" s="22" t="s">
        <v>18</v>
      </c>
      <c r="C10" s="2">
        <v>5</v>
      </c>
      <c r="D10" s="6">
        <f>+D12*(100-(D5*2))%</f>
        <v>1.4999999999999999E-2</v>
      </c>
      <c r="E10" s="6" t="s">
        <v>43</v>
      </c>
      <c r="H10" s="88" t="s">
        <v>21</v>
      </c>
      <c r="I10" s="89"/>
      <c r="J10" s="90"/>
    </row>
    <row r="11" spans="2:13" ht="13.5" thickBot="1" x14ac:dyDescent="0.35">
      <c r="B11" s="22" t="s">
        <v>1</v>
      </c>
      <c r="C11" s="46">
        <v>4</v>
      </c>
      <c r="D11" s="69">
        <f>+D12*(100-D5)%</f>
        <v>2.2499999999999999E-2</v>
      </c>
      <c r="E11" s="50">
        <f>D10+0.1%</f>
        <v>1.6E-2</v>
      </c>
    </row>
    <row r="12" spans="2:13" ht="13.5" thickBot="1" x14ac:dyDescent="0.35">
      <c r="B12" s="4" t="s">
        <v>32</v>
      </c>
      <c r="C12" s="52">
        <v>3</v>
      </c>
      <c r="D12" s="55">
        <f>+D4</f>
        <v>0.03</v>
      </c>
      <c r="E12" s="56">
        <f>D11+0.1%</f>
        <v>2.35E-2</v>
      </c>
    </row>
    <row r="13" spans="2:13" ht="13" x14ac:dyDescent="0.3">
      <c r="B13" s="22" t="s">
        <v>2</v>
      </c>
      <c r="C13" s="48">
        <v>2</v>
      </c>
      <c r="D13" s="70">
        <f>+D12*(100+D5)%</f>
        <v>3.7499999999999999E-2</v>
      </c>
      <c r="E13" s="71">
        <f>D12+0.1%</f>
        <v>3.1E-2</v>
      </c>
      <c r="M13" s="21"/>
    </row>
    <row r="14" spans="2:13" ht="13" x14ac:dyDescent="0.3">
      <c r="B14" s="22" t="s">
        <v>3</v>
      </c>
      <c r="C14" s="2">
        <v>1</v>
      </c>
      <c r="D14" s="6">
        <f>+D12*(100+(D5*2))%</f>
        <v>4.4999999999999998E-2</v>
      </c>
      <c r="E14" s="33">
        <f>D13+0.1%</f>
        <v>3.85E-2</v>
      </c>
    </row>
    <row r="15" spans="2:13" ht="13" x14ac:dyDescent="0.3">
      <c r="C15" s="73">
        <v>0</v>
      </c>
      <c r="D15" s="79">
        <f>+D14+0.1%</f>
        <v>4.5999999999999999E-2</v>
      </c>
      <c r="E15" s="80" t="s">
        <v>19</v>
      </c>
      <c r="M15" s="21"/>
    </row>
    <row r="17" spans="2:2" ht="13" x14ac:dyDescent="0.3">
      <c r="B17" s="14" t="s">
        <v>10</v>
      </c>
    </row>
  </sheetData>
  <sheetProtection sheet="1" objects="1" scenarios="1" selectLockedCells="1"/>
  <mergeCells count="3">
    <mergeCell ref="D8:E8"/>
    <mergeCell ref="H8:J8"/>
    <mergeCell ref="H10:J10"/>
  </mergeCells>
  <phoneticPr fontId="12" type="noConversion"/>
  <hyperlinks>
    <hyperlink ref="H8" r:id="rId1"/>
    <hyperlink ref="H10" r:id="rId2"/>
    <hyperlink ref="H6" r:id="rId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4"/>
  <headerFooter alignWithMargins="0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KPI Weights</vt:lpstr>
      <vt:lpstr>Monetary Achievement</vt:lpstr>
      <vt:lpstr>Percentage Variance</vt:lpstr>
      <vt:lpstr>Quantities</vt:lpstr>
      <vt:lpstr>Cust Satisfaction</vt:lpstr>
      <vt:lpstr>Cust Conversion Rate</vt:lpstr>
      <vt:lpstr>Cust Database Growth</vt:lpstr>
      <vt:lpstr>Customer Retention</vt:lpstr>
      <vt:lpstr>Shrinkage</vt:lpstr>
    </vt:vector>
  </TitlesOfParts>
  <Company>Appraisal Smart Ltd</Company>
  <LinksUpToDate>false</LinksUpToDate>
  <SharedDoc>false</SharedDoc>
  <HyperlinkBase>www.appraisal-smart.com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Appraisal Smart Calculators</dc:title>
  <dc:creator>WILLIAM GRESSE</dc:creator>
  <cp:lastModifiedBy>William</cp:lastModifiedBy>
  <cp:lastPrinted>2003-07-21T00:51:38Z</cp:lastPrinted>
  <dcterms:created xsi:type="dcterms:W3CDTF">2003-06-23T01:14:15Z</dcterms:created>
  <dcterms:modified xsi:type="dcterms:W3CDTF">2014-03-24T23:01:45Z</dcterms:modified>
</cp:coreProperties>
</file>